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5.116.55\體育室共用資料夾\03_____競賽活動組\系際盃\112學年度\製作賽程圖(賽程表、總成績)\賽程時間表excel\"/>
    </mc:Choice>
  </mc:AlternateContent>
  <bookViews>
    <workbookView xWindow="0" yWindow="0" windowWidth="23040" windowHeight="9012" activeTab="1"/>
  </bookViews>
  <sheets>
    <sheet name="男排正確版" sheetId="4" r:id="rId1"/>
    <sheet name="女排正確版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4" l="1"/>
  <c r="U15" i="4"/>
  <c r="T15" i="4"/>
  <c r="S15" i="4"/>
  <c r="W15" i="4" s="1"/>
  <c r="V14" i="4"/>
  <c r="U14" i="4"/>
  <c r="T14" i="4"/>
  <c r="S14" i="4"/>
  <c r="W14" i="4" s="1"/>
  <c r="V13" i="4"/>
  <c r="U13" i="4"/>
  <c r="T13" i="4"/>
  <c r="S13" i="4"/>
  <c r="W13" i="4" s="1"/>
  <c r="V12" i="4"/>
  <c r="U12" i="4"/>
  <c r="T12" i="4"/>
  <c r="S12" i="4"/>
  <c r="W12" i="4" s="1"/>
  <c r="V11" i="4"/>
  <c r="U11" i="4"/>
  <c r="T11" i="4"/>
  <c r="S11" i="4"/>
  <c r="W11" i="4" s="1"/>
  <c r="V10" i="4"/>
  <c r="U10" i="4"/>
  <c r="T10" i="4"/>
  <c r="S10" i="4"/>
  <c r="W10" i="4" s="1"/>
  <c r="V9" i="4"/>
  <c r="U9" i="4"/>
  <c r="T9" i="4"/>
  <c r="S9" i="4"/>
  <c r="W9" i="4" s="1"/>
  <c r="V8" i="4"/>
  <c r="U8" i="4"/>
  <c r="T8" i="4"/>
  <c r="S8" i="4"/>
  <c r="W8" i="4" s="1"/>
  <c r="V7" i="4"/>
  <c r="U7" i="4"/>
  <c r="T7" i="4"/>
  <c r="S7" i="4"/>
  <c r="W7" i="4" s="1"/>
  <c r="V6" i="4"/>
  <c r="U6" i="4"/>
  <c r="T6" i="4"/>
  <c r="S6" i="4"/>
  <c r="W6" i="4" s="1"/>
  <c r="W16" i="4" s="1"/>
  <c r="V3" i="4"/>
  <c r="T3" i="4"/>
</calcChain>
</file>

<file path=xl/sharedStrings.xml><?xml version="1.0" encoding="utf-8"?>
<sst xmlns="http://schemas.openxmlformats.org/spreadsheetml/2006/main" count="317" uniqueCount="124">
  <si>
    <t>賽程</t>
  </si>
  <si>
    <t>場次</t>
  </si>
  <si>
    <t>日期</t>
  </si>
  <si>
    <t>星期</t>
  </si>
  <si>
    <t>比賽時間</t>
  </si>
  <si>
    <t>比賽隊伍</t>
  </si>
  <si>
    <t>SET1</t>
  </si>
  <si>
    <t>SET2</t>
  </si>
  <si>
    <t>SET3</t>
  </si>
  <si>
    <t>戰績</t>
  </si>
  <si>
    <t>勝隊</t>
  </si>
  <si>
    <t>負隊</t>
  </si>
  <si>
    <t>備註</t>
  </si>
  <si>
    <t>主審</t>
  </si>
  <si>
    <t>複審</t>
  </si>
  <si>
    <t>翻牌</t>
  </si>
  <si>
    <t xml:space="preserve"> 線審</t>
  </si>
  <si>
    <t>預賽</t>
  </si>
  <si>
    <t>決賽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</si>
  <si>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</si>
  <si>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</si>
  <si>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</si>
  <si>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冠</t>
    <phoneticPr fontId="1" type="noConversion"/>
  </si>
  <si>
    <t>亞</t>
    <phoneticPr fontId="1" type="noConversion"/>
  </si>
  <si>
    <t>季</t>
    <phoneticPr fontId="1" type="noConversion"/>
  </si>
  <si>
    <t>3月20日</t>
    <phoneticPr fontId="1" type="noConversion"/>
  </si>
  <si>
    <t>19:10-20:00</t>
    <phoneticPr fontId="1" type="noConversion"/>
  </si>
  <si>
    <t>20:00-20:50</t>
    <phoneticPr fontId="1" type="noConversion"/>
  </si>
  <si>
    <t>20:50-21:40</t>
    <phoneticPr fontId="1" type="noConversion"/>
  </si>
  <si>
    <t>3月21日</t>
    <phoneticPr fontId="1" type="noConversion"/>
  </si>
  <si>
    <t>3月22日</t>
    <phoneticPr fontId="1" type="noConversion"/>
  </si>
  <si>
    <t>3月25日</t>
    <phoneticPr fontId="1" type="noConversion"/>
  </si>
  <si>
    <t>一</t>
    <phoneticPr fontId="1" type="noConversion"/>
  </si>
  <si>
    <t>3月29日</t>
    <phoneticPr fontId="1" type="noConversion"/>
  </si>
  <si>
    <t>醫學A1 vs A2醫工</t>
    <phoneticPr fontId="1" type="noConversion"/>
  </si>
  <si>
    <t>呼治C1 vs C2電子</t>
    <phoneticPr fontId="1" type="noConversion"/>
  </si>
  <si>
    <t>中醫護理E1 vs E2醫技聯</t>
    <phoneticPr fontId="1" type="noConversion"/>
  </si>
  <si>
    <t>電機D3 vs D4資管</t>
    <phoneticPr fontId="1" type="noConversion"/>
  </si>
  <si>
    <t>醫學A1 vs A3生醫</t>
    <phoneticPr fontId="1" type="noConversion"/>
  </si>
  <si>
    <t>呼治C1 vs C3工商</t>
    <phoneticPr fontId="1" type="noConversion"/>
  </si>
  <si>
    <t xml:space="preserve"> 醫技聯 E2 vs  E3AI</t>
    <phoneticPr fontId="1" type="noConversion"/>
  </si>
  <si>
    <t xml:space="preserve"> 電子C2 vs C3工商</t>
    <phoneticPr fontId="1" type="noConversion"/>
  </si>
  <si>
    <t>醫工A2 vs A3生醫</t>
    <phoneticPr fontId="1" type="noConversion"/>
  </si>
  <si>
    <t>化材BD2 vs D4資管</t>
    <phoneticPr fontId="1" type="noConversion"/>
  </si>
  <si>
    <t>化材BD2 vs D3電機</t>
    <phoneticPr fontId="1" type="noConversion"/>
  </si>
  <si>
    <t>資工D1 vs D4資管</t>
    <phoneticPr fontId="1" type="noConversion"/>
  </si>
  <si>
    <t>冠 vs 亞</t>
    <phoneticPr fontId="1" type="noConversion"/>
  </si>
  <si>
    <t>亞 vs 亞</t>
    <phoneticPr fontId="1" type="noConversion"/>
  </si>
  <si>
    <t>冠 vs 19勝</t>
    <phoneticPr fontId="1" type="noConversion"/>
  </si>
  <si>
    <t>冠 vs 20勝</t>
    <phoneticPr fontId="1" type="noConversion"/>
  </si>
  <si>
    <t>4月1日</t>
    <phoneticPr fontId="1" type="noConversion"/>
  </si>
  <si>
    <t>23勝 vs 24勝</t>
    <phoneticPr fontId="1" type="noConversion"/>
  </si>
  <si>
    <t>21勝 vs 22勝</t>
    <phoneticPr fontId="1" type="noConversion"/>
  </si>
  <si>
    <t xml:space="preserve">冠 vs 亞 </t>
    <phoneticPr fontId="1" type="noConversion"/>
  </si>
  <si>
    <t>25勝 vs 26勝</t>
    <phoneticPr fontId="1" type="noConversion"/>
  </si>
  <si>
    <t>4月2日</t>
    <phoneticPr fontId="1" type="noConversion"/>
  </si>
  <si>
    <t>二</t>
    <phoneticPr fontId="1" type="noConversion"/>
  </si>
  <si>
    <t>25敗 vs 26敗</t>
    <phoneticPr fontId="1" type="noConversion"/>
  </si>
  <si>
    <t>3月19日</t>
    <phoneticPr fontId="1" type="noConversion"/>
  </si>
  <si>
    <t>3月18日</t>
    <phoneticPr fontId="1" type="noConversion"/>
  </si>
  <si>
    <t>4月3日</t>
  </si>
  <si>
    <t>三</t>
  </si>
  <si>
    <t>112學年度系際盃女子排球賽程(比賽場地:活三)</t>
    <phoneticPr fontId="7" type="noConversion"/>
  </si>
  <si>
    <t>3月20日</t>
    <phoneticPr fontId="7" type="noConversion"/>
  </si>
  <si>
    <t>三</t>
    <phoneticPr fontId="7" type="noConversion"/>
  </si>
  <si>
    <t>19:00-19:50</t>
    <phoneticPr fontId="7" type="noConversion"/>
  </si>
  <si>
    <t>資工aiA1 vs A2化材機械</t>
    <phoneticPr fontId="7" type="noConversion"/>
  </si>
  <si>
    <t>19:50-20:40</t>
    <phoneticPr fontId="7" type="noConversion"/>
  </si>
  <si>
    <t>電子機B1 vs B2資管</t>
    <phoneticPr fontId="7" type="noConversion"/>
  </si>
  <si>
    <t>20:40-21:30</t>
    <phoneticPr fontId="7" type="noConversion"/>
  </si>
  <si>
    <t>醫管C1 vs C2中醫</t>
    <phoneticPr fontId="7" type="noConversion"/>
  </si>
  <si>
    <t>3月21日</t>
    <phoneticPr fontId="7" type="noConversion"/>
  </si>
  <si>
    <t>四</t>
    <phoneticPr fontId="7" type="noConversion"/>
  </si>
  <si>
    <t>復健聯D1vsD2醫技聯</t>
    <phoneticPr fontId="7" type="noConversion"/>
  </si>
  <si>
    <t>生醫D3 vs D4呼治</t>
    <phoneticPr fontId="7" type="noConversion"/>
  </si>
  <si>
    <t>3月22日</t>
    <phoneticPr fontId="7" type="noConversion"/>
  </si>
  <si>
    <t>五</t>
    <phoneticPr fontId="7" type="noConversion"/>
  </si>
  <si>
    <t>醫管C1 vs C3護理</t>
    <phoneticPr fontId="7" type="noConversion"/>
  </si>
  <si>
    <t>復健聯D1vsD3生醫</t>
    <phoneticPr fontId="7" type="noConversion"/>
  </si>
  <si>
    <t>3月25日</t>
    <phoneticPr fontId="7" type="noConversion"/>
  </si>
  <si>
    <t>一</t>
    <phoneticPr fontId="7" type="noConversion"/>
  </si>
  <si>
    <t>醫技聯D2 vs D4呼治</t>
    <phoneticPr fontId="7" type="noConversion"/>
  </si>
  <si>
    <t>化材機械A2vsA3工商</t>
    <phoneticPr fontId="7" type="noConversion"/>
  </si>
  <si>
    <t>3月29日</t>
    <phoneticPr fontId="7" type="noConversion"/>
  </si>
  <si>
    <t>復健聯D1vsD4呼治</t>
    <phoneticPr fontId="7" type="noConversion"/>
  </si>
  <si>
    <t>醫技聯D2vsD3生醫</t>
    <phoneticPr fontId="7" type="noConversion"/>
  </si>
  <si>
    <t>決賽</t>
    <phoneticPr fontId="7" type="noConversion"/>
  </si>
  <si>
    <t>4月1日</t>
    <phoneticPr fontId="7" type="noConversion"/>
  </si>
  <si>
    <t>A冠vsD亞</t>
    <phoneticPr fontId="7" type="noConversion"/>
  </si>
  <si>
    <t>B冠vsC亞</t>
    <phoneticPr fontId="7" type="noConversion"/>
  </si>
  <si>
    <t>20:40-21:30</t>
  </si>
  <si>
    <t>C冠vsB亞</t>
    <phoneticPr fontId="7" type="noConversion"/>
  </si>
  <si>
    <t>4月2日</t>
    <phoneticPr fontId="7" type="noConversion"/>
  </si>
  <si>
    <t>二</t>
    <phoneticPr fontId="7" type="noConversion"/>
  </si>
  <si>
    <t>D冠vsA亞</t>
    <phoneticPr fontId="7" type="noConversion"/>
  </si>
  <si>
    <t>16勝vs17勝</t>
    <phoneticPr fontId="7" type="noConversion"/>
  </si>
  <si>
    <t>18勝vs19勝</t>
    <phoneticPr fontId="7" type="noConversion"/>
  </si>
  <si>
    <t>4月3日</t>
    <phoneticPr fontId="7" type="noConversion"/>
  </si>
  <si>
    <t>20負vs21負</t>
    <phoneticPr fontId="7" type="noConversion"/>
  </si>
  <si>
    <t>20勝vs21勝</t>
    <phoneticPr fontId="7" type="noConversion"/>
  </si>
  <si>
    <t>資工aiA1vsA3工商</t>
    <phoneticPr fontId="7" type="noConversion"/>
  </si>
  <si>
    <t>資管B2 vs B3醫學</t>
    <phoneticPr fontId="7" type="noConversion"/>
  </si>
  <si>
    <t>電子機B1vsB3醫學</t>
    <phoneticPr fontId="7" type="noConversion"/>
  </si>
  <si>
    <t>中醫C2vsC3護理</t>
    <phoneticPr fontId="7" type="noConversion"/>
  </si>
  <si>
    <t>彭</t>
  </si>
  <si>
    <t>閎</t>
  </si>
  <si>
    <t>Irek</t>
  </si>
  <si>
    <t>已填場數</t>
    <phoneticPr fontId="1" type="noConversion"/>
  </si>
  <si>
    <t>未填場數</t>
    <phoneticPr fontId="1" type="noConversion"/>
  </si>
  <si>
    <t>化材AB1 vs B2復健聯</t>
  </si>
  <si>
    <t>總共</t>
    <phoneticPr fontId="1" type="noConversion"/>
  </si>
  <si>
    <t>兆</t>
  </si>
  <si>
    <t>君宇</t>
  </si>
  <si>
    <t>徐</t>
  </si>
  <si>
    <t>復健聯B2 vs B3機械</t>
  </si>
  <si>
    <t>秉</t>
  </si>
  <si>
    <t>柯</t>
  </si>
  <si>
    <t>資工D1 vs D3電機</t>
  </si>
  <si>
    <t>Dai</t>
  </si>
  <si>
    <t>化材AB1 vs B3機械</t>
  </si>
  <si>
    <t>蒸汽</t>
  </si>
  <si>
    <t>中醫護理聯E1 vs E3AI</t>
  </si>
  <si>
    <t>資工D1vsD2化材B</t>
  </si>
  <si>
    <t>112學年度系際盃男子排球賽程(比賽場地:活三球場)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</si>
</sst>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31">
    <font>
      <sz val="12"/>
      <color theme="1"/>
      <name val="Calibri"/>
      <scheme val="minor"/>
    </font>
    <font>
      <sz val="9"/>
      <name val="細明體"/>
      <family val="3"/>
      <charset val="136"/>
    </font>
    <font>
      <b/>
      <sz val="12"/>
      <color rgb="FF3F3F3F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4"/>
      <color rgb="FFFF0000"/>
      <name val="微軟正黑體"/>
      <family val="2"/>
      <charset val="136"/>
    </font>
    <font>
      <sz val="9"/>
      <name val="Calibri"/>
      <family val="3"/>
      <charset val="136"/>
      <scheme val="minor"/>
    </font>
    <font>
      <b/>
      <sz val="26"/>
      <color rgb="FF000000"/>
      <name val="Microsoft JhengHei"/>
      <family val="2"/>
      <charset val="136"/>
    </font>
    <font>
      <sz val="9"/>
      <name val="Calibri"/>
      <family val="3"/>
      <charset val="136"/>
    </font>
    <font>
      <sz val="12"/>
      <color theme="1"/>
      <name val="Calibri"/>
      <family val="2"/>
    </font>
    <font>
      <b/>
      <sz val="12"/>
      <color rgb="FF000000"/>
      <name val="Microsoft JhengHei"/>
      <family val="2"/>
      <charset val="136"/>
    </font>
    <font>
      <b/>
      <sz val="13"/>
      <color rgb="FF000000"/>
      <name val="Microsoft JhengHei"/>
      <family val="2"/>
      <charset val="136"/>
    </font>
    <font>
      <b/>
      <sz val="12"/>
      <color rgb="FF006100"/>
      <name val="Calibri"/>
      <family val="2"/>
    </font>
    <font>
      <b/>
      <sz val="16"/>
      <color rgb="FF000000"/>
      <name val="Microsoft JhengHei"/>
      <family val="2"/>
      <charset val="136"/>
    </font>
    <font>
      <b/>
      <sz val="14"/>
      <color rgb="FF000000"/>
      <name val="Microsoft JhengHei"/>
      <family val="2"/>
      <charset val="136"/>
    </font>
    <font>
      <sz val="14"/>
      <color rgb="FF000000"/>
      <name val="Calibri"/>
      <family val="2"/>
    </font>
    <font>
      <sz val="12"/>
      <color rgb="FFFF0000"/>
      <name val="細明體"/>
      <family val="3"/>
      <charset val="136"/>
    </font>
    <font>
      <sz val="12"/>
      <color rgb="FF000000"/>
      <name val="Microsoft JhengHei"/>
      <family val="2"/>
      <charset val="136"/>
    </font>
    <font>
      <b/>
      <sz val="18"/>
      <color rgb="FF000000"/>
      <name val="微軟正黑體"/>
      <family val="2"/>
      <charset val="136"/>
    </font>
    <font>
      <b/>
      <sz val="16"/>
      <name val="Calibri"/>
      <family val="2"/>
    </font>
    <font>
      <sz val="12"/>
      <color rgb="FF006100"/>
      <name val="細明體"/>
      <family val="3"/>
      <charset val="136"/>
    </font>
    <font>
      <sz val="12"/>
      <color rgb="FF000000"/>
      <name val="Calibri"/>
      <family val="2"/>
    </font>
    <font>
      <b/>
      <sz val="14"/>
      <color rgb="FFFF0000"/>
      <name val="Microsoft JhengHei UI"/>
      <family val="2"/>
      <charset val="136"/>
    </font>
    <font>
      <sz val="14"/>
      <color rgb="FFFF0000"/>
      <name val="Arial"/>
      <family val="2"/>
    </font>
    <font>
      <b/>
      <sz val="12"/>
      <color rgb="FFFF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28"/>
      <color rgb="FF000000"/>
      <name val="Microsoft JhengHei UI"/>
      <family val="2"/>
      <charset val="136"/>
    </font>
    <font>
      <sz val="12"/>
      <color rgb="FF000000"/>
      <name val="Microsoft JhengHei UI"/>
      <family val="2"/>
      <charset val="136"/>
    </font>
    <font>
      <b/>
      <sz val="12"/>
      <color rgb="FF000000"/>
      <name val="Microsoft JhengHei UI"/>
      <family val="2"/>
      <charset val="136"/>
    </font>
    <font>
      <b/>
      <sz val="13"/>
      <color rgb="FF000000"/>
      <name val="Microsoft JhengHei UI"/>
      <family val="2"/>
      <charset val="136"/>
    </font>
    <font>
      <b/>
      <sz val="16"/>
      <color rgb="FF000000"/>
      <name val="Microsoft JhengHei UI"/>
      <family val="2"/>
      <charset val="136"/>
    </font>
    <font>
      <b/>
      <sz val="14"/>
      <color rgb="FF00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C6EFCE"/>
      </patternFill>
    </fill>
    <fill>
      <patternFill patternType="solid">
        <fgColor rgb="FFE2EF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6EFCE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3F3F3F"/>
      </right>
      <top style="medium">
        <color rgb="FFCCCCCC"/>
      </top>
      <bottom style="medium">
        <color rgb="FF3F3F3F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3F3F3F"/>
      </left>
      <right style="medium">
        <color indexed="64"/>
      </right>
      <top style="medium">
        <color rgb="FF3F3F3F"/>
      </top>
      <bottom style="medium">
        <color rgb="FF3F3F3F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0" fontId="26" fillId="6" borderId="8" xfId="0" applyFont="1" applyFill="1" applyBorder="1" applyAlignment="1">
      <alignment vertical="center" wrapText="1"/>
    </xf>
    <xf numFmtId="20" fontId="27" fillId="5" borderId="7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7" fillId="5" borderId="14" xfId="0" applyFont="1" applyFill="1" applyBorder="1" applyAlignment="1">
      <alignment horizontal="center" vertical="center" wrapText="1"/>
    </xf>
    <xf numFmtId="49" fontId="26" fillId="7" borderId="7" xfId="0" applyNumberFormat="1" applyFont="1" applyFill="1" applyBorder="1" applyAlignment="1">
      <alignment horizontal="center" vertical="center" wrapText="1"/>
    </xf>
    <xf numFmtId="49" fontId="26" fillId="6" borderId="7" xfId="0" applyNumberFormat="1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46" fontId="27" fillId="5" borderId="7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49" fontId="26" fillId="5" borderId="12" xfId="0" applyNumberFormat="1" applyFont="1" applyFill="1" applyBorder="1" applyAlignment="1">
      <alignment horizontal="center" vertical="center" wrapText="1"/>
    </xf>
    <xf numFmtId="49" fontId="27" fillId="5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2"/>
  <sheetViews>
    <sheetView zoomScale="70" zoomScaleNormal="70" workbookViewId="0">
      <selection sqref="A1:M1"/>
    </sheetView>
  </sheetViews>
  <sheetFormatPr defaultColWidth="11.19921875" defaultRowHeight="15.6"/>
  <cols>
    <col min="1" max="1" width="7.59765625" style="1" customWidth="1"/>
    <col min="2" max="2" width="7.5" style="1" customWidth="1"/>
    <col min="3" max="3" width="12.69921875" style="1" customWidth="1"/>
    <col min="4" max="4" width="8.59765625" style="1" customWidth="1"/>
    <col min="5" max="5" width="17" style="1" customWidth="1"/>
    <col min="6" max="6" width="34" style="1" customWidth="1"/>
    <col min="7" max="7" width="10.19921875" style="1" customWidth="1"/>
    <col min="8" max="10" width="7.5" style="1" customWidth="1"/>
    <col min="11" max="11" width="12" style="1" customWidth="1"/>
    <col min="12" max="13" width="7.5" style="1" customWidth="1"/>
    <col min="14" max="14" width="7.59765625" style="1" customWidth="1"/>
    <col min="15" max="16" width="8.3984375" style="1" customWidth="1"/>
    <col min="17" max="17" width="6.69921875" style="1" customWidth="1"/>
    <col min="18" max="18" width="8" style="1" customWidth="1"/>
    <col min="19" max="25" width="8.59765625" style="1" customWidth="1"/>
    <col min="26" max="16384" width="11.19921875" style="1"/>
  </cols>
  <sheetData>
    <row r="1" spans="1:23" ht="51.75" customHeight="1" thickBot="1">
      <c r="A1" s="52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24"/>
      <c r="O1" s="24"/>
      <c r="P1" s="24"/>
      <c r="Q1" s="24"/>
    </row>
    <row r="2" spans="1:23" ht="24.75" customHeight="1" thickBot="1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6" t="s">
        <v>10</v>
      </c>
      <c r="L2" s="26" t="s">
        <v>11</v>
      </c>
      <c r="M2" s="26" t="s">
        <v>12</v>
      </c>
      <c r="N2" s="28" t="s">
        <v>13</v>
      </c>
      <c r="O2" s="28" t="s">
        <v>14</v>
      </c>
      <c r="P2" s="28" t="s">
        <v>15</v>
      </c>
      <c r="Q2" s="29" t="s">
        <v>16</v>
      </c>
    </row>
    <row r="3" spans="1:23" ht="24.75" customHeight="1" thickBot="1">
      <c r="A3" s="55" t="s">
        <v>17</v>
      </c>
      <c r="B3" s="26">
        <v>1</v>
      </c>
      <c r="C3" s="26" t="s">
        <v>59</v>
      </c>
      <c r="D3" s="26" t="s">
        <v>32</v>
      </c>
      <c r="E3" s="26" t="s">
        <v>26</v>
      </c>
      <c r="F3" s="26" t="s">
        <v>34</v>
      </c>
      <c r="G3" s="30"/>
      <c r="H3" s="31"/>
      <c r="I3" s="31"/>
      <c r="J3" s="31"/>
      <c r="K3" s="32"/>
      <c r="L3" s="33"/>
      <c r="M3" s="34"/>
      <c r="N3" s="28" t="s">
        <v>104</v>
      </c>
      <c r="O3" s="28" t="s">
        <v>105</v>
      </c>
      <c r="P3" s="29" t="s">
        <v>106</v>
      </c>
      <c r="Q3" s="29"/>
      <c r="R3" s="35"/>
      <c r="S3" s="35" t="s">
        <v>107</v>
      </c>
      <c r="T3" s="36">
        <f>COUNTA(N3:P30,Q21:Q30)</f>
        <v>54</v>
      </c>
      <c r="U3" s="35" t="s">
        <v>108</v>
      </c>
      <c r="V3" s="36">
        <f>COUNTIF(N3:Q30,"")-COUNTIF(Q3:Q20,"")</f>
        <v>40</v>
      </c>
    </row>
    <row r="4" spans="1:23" ht="24.75" customHeight="1" thickBot="1">
      <c r="A4" s="56"/>
      <c r="B4" s="26">
        <v>2</v>
      </c>
      <c r="C4" s="26" t="s">
        <v>59</v>
      </c>
      <c r="D4" s="26" t="s">
        <v>32</v>
      </c>
      <c r="E4" s="26" t="s">
        <v>27</v>
      </c>
      <c r="F4" s="26" t="s">
        <v>109</v>
      </c>
      <c r="G4" s="31"/>
      <c r="H4" s="31"/>
      <c r="I4" s="31"/>
      <c r="J4" s="31"/>
      <c r="K4" s="32"/>
      <c r="L4" s="33"/>
      <c r="M4" s="34"/>
      <c r="N4" s="28" t="s">
        <v>105</v>
      </c>
      <c r="O4" s="28" t="s">
        <v>106</v>
      </c>
      <c r="P4" s="28" t="s">
        <v>104</v>
      </c>
      <c r="Q4" s="29"/>
    </row>
    <row r="5" spans="1:23" ht="24.75" customHeight="1" thickBot="1">
      <c r="A5" s="56"/>
      <c r="B5" s="26">
        <v>3</v>
      </c>
      <c r="C5" s="26" t="s">
        <v>59</v>
      </c>
      <c r="D5" s="26" t="s">
        <v>32</v>
      </c>
      <c r="E5" s="26" t="s">
        <v>28</v>
      </c>
      <c r="F5" s="26" t="s">
        <v>35</v>
      </c>
      <c r="G5" s="31"/>
      <c r="H5" s="31"/>
      <c r="I5" s="31"/>
      <c r="J5" s="31"/>
      <c r="K5" s="32"/>
      <c r="L5" s="33"/>
      <c r="M5" s="34"/>
      <c r="N5" s="29" t="s">
        <v>106</v>
      </c>
      <c r="O5" s="28" t="s">
        <v>104</v>
      </c>
      <c r="P5" s="28" t="s">
        <v>105</v>
      </c>
      <c r="Q5" s="29"/>
      <c r="R5" s="13"/>
      <c r="S5" s="37" t="s">
        <v>13</v>
      </c>
      <c r="T5" s="37" t="s">
        <v>14</v>
      </c>
      <c r="U5" s="37" t="s">
        <v>15</v>
      </c>
      <c r="V5" s="37" t="s">
        <v>16</v>
      </c>
      <c r="W5" s="38" t="s">
        <v>110</v>
      </c>
    </row>
    <row r="6" spans="1:23" ht="24.75" customHeight="1" thickBot="1">
      <c r="A6" s="56"/>
      <c r="B6" s="26">
        <v>4</v>
      </c>
      <c r="C6" s="26" t="s">
        <v>58</v>
      </c>
      <c r="D6" s="26" t="s">
        <v>56</v>
      </c>
      <c r="E6" s="26" t="s">
        <v>26</v>
      </c>
      <c r="F6" s="26" t="s">
        <v>36</v>
      </c>
      <c r="G6" s="31"/>
      <c r="H6" s="31"/>
      <c r="I6" s="31"/>
      <c r="J6" s="31"/>
      <c r="K6" s="32"/>
      <c r="L6" s="33"/>
      <c r="M6" s="34"/>
      <c r="N6" s="28" t="s">
        <v>111</v>
      </c>
      <c r="O6" s="28" t="s">
        <v>112</v>
      </c>
      <c r="P6" s="28" t="s">
        <v>113</v>
      </c>
      <c r="Q6" s="29"/>
      <c r="R6" s="39" t="s">
        <v>104</v>
      </c>
      <c r="S6" s="1">
        <f>COUNTIF(N$3:N$20,"彭")</f>
        <v>2</v>
      </c>
      <c r="T6" s="1">
        <f t="shared" ref="T6:V6" si="0">COUNTIF(O$3:O$20,"彭")</f>
        <v>2</v>
      </c>
      <c r="U6" s="1">
        <f t="shared" si="0"/>
        <v>2</v>
      </c>
      <c r="V6" s="1">
        <f t="shared" si="0"/>
        <v>0</v>
      </c>
      <c r="W6" s="1">
        <f>SUM(S6:V6)</f>
        <v>6</v>
      </c>
    </row>
    <row r="7" spans="1:23" ht="24.75" customHeight="1" thickBot="1">
      <c r="A7" s="56"/>
      <c r="B7" s="26">
        <v>5</v>
      </c>
      <c r="C7" s="26" t="s">
        <v>58</v>
      </c>
      <c r="D7" s="26" t="s">
        <v>56</v>
      </c>
      <c r="E7" s="26" t="s">
        <v>27</v>
      </c>
      <c r="F7" s="26" t="s">
        <v>114</v>
      </c>
      <c r="G7" s="31"/>
      <c r="H7" s="31"/>
      <c r="I7" s="31"/>
      <c r="J7" s="31"/>
      <c r="K7" s="32"/>
      <c r="L7" s="33"/>
      <c r="M7" s="34"/>
      <c r="N7" s="28" t="s">
        <v>112</v>
      </c>
      <c r="O7" s="28" t="s">
        <v>113</v>
      </c>
      <c r="P7" s="28" t="s">
        <v>111</v>
      </c>
      <c r="Q7" s="29"/>
      <c r="R7" s="39" t="s">
        <v>105</v>
      </c>
      <c r="S7" s="1">
        <f>COUNTIF(N$3:N$20,"閎")</f>
        <v>2</v>
      </c>
      <c r="T7" s="1">
        <f t="shared" ref="T7:V7" si="1">COUNTIF(O$3:O$20,"閎")</f>
        <v>2</v>
      </c>
      <c r="U7" s="1">
        <f t="shared" si="1"/>
        <v>2</v>
      </c>
      <c r="V7" s="1">
        <f t="shared" si="1"/>
        <v>0</v>
      </c>
      <c r="W7" s="1">
        <f t="shared" ref="W7:W15" si="2">SUM(S7:V7)</f>
        <v>6</v>
      </c>
    </row>
    <row r="8" spans="1:23" ht="24.75" customHeight="1" thickBot="1">
      <c r="A8" s="56"/>
      <c r="B8" s="26">
        <v>6</v>
      </c>
      <c r="C8" s="26" t="s">
        <v>58</v>
      </c>
      <c r="D8" s="26" t="s">
        <v>56</v>
      </c>
      <c r="E8" s="26" t="s">
        <v>28</v>
      </c>
      <c r="F8" s="26" t="s">
        <v>37</v>
      </c>
      <c r="G8" s="31"/>
      <c r="H8" s="31"/>
      <c r="I8" s="31"/>
      <c r="J8" s="31"/>
      <c r="K8" s="32"/>
      <c r="L8" s="33"/>
      <c r="M8" s="34"/>
      <c r="N8" s="28" t="s">
        <v>113</v>
      </c>
      <c r="O8" s="28" t="s">
        <v>111</v>
      </c>
      <c r="P8" s="28" t="s">
        <v>112</v>
      </c>
      <c r="Q8" s="29"/>
      <c r="R8" s="39" t="s">
        <v>106</v>
      </c>
      <c r="S8" s="1">
        <f>COUNTIF(N$3:N$20,"Irek")</f>
        <v>2</v>
      </c>
      <c r="T8" s="1">
        <f t="shared" ref="T8:V8" si="3">COUNTIF(O$3:O$20,"Irek")</f>
        <v>2</v>
      </c>
      <c r="U8" s="1">
        <f t="shared" si="3"/>
        <v>2</v>
      </c>
      <c r="V8" s="1">
        <f t="shared" si="3"/>
        <v>0</v>
      </c>
      <c r="W8" s="1">
        <f t="shared" si="2"/>
        <v>6</v>
      </c>
    </row>
    <row r="9" spans="1:23" ht="24.75" customHeight="1" thickBot="1">
      <c r="A9" s="56"/>
      <c r="B9" s="26">
        <v>7</v>
      </c>
      <c r="C9" s="26" t="s">
        <v>25</v>
      </c>
      <c r="D9" s="26" t="s">
        <v>19</v>
      </c>
      <c r="E9" s="26" t="s">
        <v>26</v>
      </c>
      <c r="F9" s="26" t="s">
        <v>38</v>
      </c>
      <c r="G9" s="31"/>
      <c r="H9" s="31"/>
      <c r="I9" s="31"/>
      <c r="J9" s="31"/>
      <c r="K9" s="32"/>
      <c r="L9" s="33"/>
      <c r="M9" s="34"/>
      <c r="N9" s="28" t="s">
        <v>115</v>
      </c>
      <c r="O9" s="28" t="s">
        <v>116</v>
      </c>
      <c r="P9" s="28" t="s">
        <v>111</v>
      </c>
      <c r="Q9" s="29"/>
      <c r="R9" s="39" t="s">
        <v>111</v>
      </c>
      <c r="S9" s="1">
        <f>COUNTIF(N$3:N$20,"兆")</f>
        <v>2</v>
      </c>
      <c r="T9" s="1">
        <f t="shared" ref="T9:V9" si="4">COUNTIF(O$3:O$20,"兆")</f>
        <v>2</v>
      </c>
      <c r="U9" s="1">
        <f t="shared" si="4"/>
        <v>2</v>
      </c>
      <c r="V9" s="1">
        <f t="shared" si="4"/>
        <v>0</v>
      </c>
      <c r="W9" s="1">
        <f t="shared" si="2"/>
        <v>6</v>
      </c>
    </row>
    <row r="10" spans="1:23" ht="24.75" customHeight="1" thickBot="1">
      <c r="A10" s="56"/>
      <c r="B10" s="26">
        <v>8</v>
      </c>
      <c r="C10" s="26" t="s">
        <v>25</v>
      </c>
      <c r="D10" s="26" t="s">
        <v>19</v>
      </c>
      <c r="E10" s="26" t="s">
        <v>27</v>
      </c>
      <c r="F10" s="40" t="s">
        <v>117</v>
      </c>
      <c r="G10" s="31"/>
      <c r="H10" s="31"/>
      <c r="I10" s="31"/>
      <c r="J10" s="31"/>
      <c r="K10" s="32"/>
      <c r="L10" s="33"/>
      <c r="M10" s="34"/>
      <c r="N10" s="28" t="s">
        <v>118</v>
      </c>
      <c r="O10" s="28" t="s">
        <v>111</v>
      </c>
      <c r="P10" s="28" t="s">
        <v>115</v>
      </c>
      <c r="Q10" s="29"/>
      <c r="R10" s="39" t="s">
        <v>112</v>
      </c>
      <c r="S10" s="1">
        <f>COUNTIF(N$3:N$20,"君宇")</f>
        <v>1</v>
      </c>
      <c r="T10" s="1">
        <f t="shared" ref="T10:V10" si="5">COUNTIF(O$3:O$20,"君宇")</f>
        <v>2</v>
      </c>
      <c r="U10" s="1">
        <f t="shared" si="5"/>
        <v>2</v>
      </c>
      <c r="V10" s="1">
        <f t="shared" si="5"/>
        <v>0</v>
      </c>
      <c r="W10" s="1">
        <f t="shared" si="2"/>
        <v>5</v>
      </c>
    </row>
    <row r="11" spans="1:23" ht="24.75" customHeight="1" thickBot="1">
      <c r="A11" s="56"/>
      <c r="B11" s="26">
        <v>9</v>
      </c>
      <c r="C11" s="26" t="s">
        <v>25</v>
      </c>
      <c r="D11" s="26" t="s">
        <v>19</v>
      </c>
      <c r="E11" s="26" t="s">
        <v>28</v>
      </c>
      <c r="F11" s="26" t="s">
        <v>39</v>
      </c>
      <c r="G11" s="31"/>
      <c r="H11" s="31"/>
      <c r="I11" s="31"/>
      <c r="J11" s="31"/>
      <c r="K11" s="32"/>
      <c r="L11" s="33"/>
      <c r="M11" s="34"/>
      <c r="N11" s="28" t="s">
        <v>111</v>
      </c>
      <c r="O11" s="28" t="s">
        <v>115</v>
      </c>
      <c r="P11" s="28" t="s">
        <v>118</v>
      </c>
      <c r="Q11" s="29"/>
      <c r="R11" s="39" t="s">
        <v>113</v>
      </c>
      <c r="S11" s="1">
        <f>COUNTIF(N$3:N$20,"徐")</f>
        <v>2</v>
      </c>
      <c r="T11" s="1">
        <f t="shared" ref="T11:V11" si="6">COUNTIF(O$3:O$20,"徐")</f>
        <v>2</v>
      </c>
      <c r="U11" s="1">
        <f t="shared" si="6"/>
        <v>2</v>
      </c>
      <c r="V11" s="1">
        <f t="shared" si="6"/>
        <v>0</v>
      </c>
      <c r="W11" s="1">
        <f t="shared" si="2"/>
        <v>6</v>
      </c>
    </row>
    <row r="12" spans="1:23" ht="24.75" customHeight="1" thickBot="1">
      <c r="A12" s="56"/>
      <c r="B12" s="26">
        <v>10</v>
      </c>
      <c r="C12" s="26" t="s">
        <v>29</v>
      </c>
      <c r="D12" s="26" t="s">
        <v>20</v>
      </c>
      <c r="E12" s="26" t="s">
        <v>26</v>
      </c>
      <c r="F12" s="26" t="s">
        <v>119</v>
      </c>
      <c r="G12" s="31"/>
      <c r="H12" s="31"/>
      <c r="I12" s="31"/>
      <c r="J12" s="31"/>
      <c r="K12" s="41"/>
      <c r="L12" s="42"/>
      <c r="M12" s="34"/>
      <c r="N12" s="28" t="s">
        <v>120</v>
      </c>
      <c r="O12" s="28" t="s">
        <v>104</v>
      </c>
      <c r="P12" s="28" t="s">
        <v>105</v>
      </c>
      <c r="Q12" s="29"/>
      <c r="R12" s="39" t="s">
        <v>115</v>
      </c>
      <c r="S12" s="1">
        <f>COUNTIF(N$3:N$20,"秉")</f>
        <v>2</v>
      </c>
      <c r="T12" s="1">
        <f t="shared" ref="T12:V12" si="7">COUNTIF(O$3:O$20,"秉")</f>
        <v>2</v>
      </c>
      <c r="U12" s="1">
        <f t="shared" si="7"/>
        <v>2</v>
      </c>
      <c r="V12" s="1">
        <f t="shared" si="7"/>
        <v>0</v>
      </c>
      <c r="W12" s="1">
        <f t="shared" si="2"/>
        <v>6</v>
      </c>
    </row>
    <row r="13" spans="1:23" ht="24.75" customHeight="1" thickBot="1">
      <c r="A13" s="56"/>
      <c r="B13" s="26">
        <v>11</v>
      </c>
      <c r="C13" s="26" t="s">
        <v>29</v>
      </c>
      <c r="D13" s="26" t="s">
        <v>20</v>
      </c>
      <c r="E13" s="26" t="s">
        <v>27</v>
      </c>
      <c r="F13" s="26" t="s">
        <v>121</v>
      </c>
      <c r="G13" s="31"/>
      <c r="H13" s="31"/>
      <c r="I13" s="31"/>
      <c r="J13" s="31"/>
      <c r="K13" s="41"/>
      <c r="L13" s="42"/>
      <c r="M13" s="34"/>
      <c r="N13" s="28" t="s">
        <v>105</v>
      </c>
      <c r="O13" s="28" t="s">
        <v>112</v>
      </c>
      <c r="P13" s="28" t="s">
        <v>104</v>
      </c>
      <c r="Q13" s="29"/>
      <c r="R13" s="39" t="s">
        <v>118</v>
      </c>
      <c r="S13" s="1">
        <f>COUNTIF(N$3:N$20,"Dai")</f>
        <v>2</v>
      </c>
      <c r="T13" s="1">
        <f t="shared" ref="T13:V13" si="8">COUNTIF(O$3:O$20,"Dai")</f>
        <v>1</v>
      </c>
      <c r="U13" s="1">
        <f t="shared" si="8"/>
        <v>2</v>
      </c>
      <c r="V13" s="1">
        <f t="shared" si="8"/>
        <v>0</v>
      </c>
      <c r="W13" s="1">
        <f t="shared" si="2"/>
        <v>5</v>
      </c>
    </row>
    <row r="14" spans="1:23" ht="24.75" customHeight="1" thickBot="1">
      <c r="A14" s="56"/>
      <c r="B14" s="26">
        <v>12</v>
      </c>
      <c r="C14" s="26" t="s">
        <v>29</v>
      </c>
      <c r="D14" s="26" t="s">
        <v>20</v>
      </c>
      <c r="E14" s="26" t="s">
        <v>28</v>
      </c>
      <c r="F14" s="26" t="s">
        <v>43</v>
      </c>
      <c r="G14" s="31"/>
      <c r="H14" s="31"/>
      <c r="I14" s="31"/>
      <c r="J14" s="31"/>
      <c r="K14" s="41"/>
      <c r="L14" s="42"/>
      <c r="M14" s="34"/>
      <c r="N14" s="28" t="s">
        <v>104</v>
      </c>
      <c r="O14" s="28" t="s">
        <v>105</v>
      </c>
      <c r="P14" s="28" t="s">
        <v>112</v>
      </c>
      <c r="Q14" s="29"/>
      <c r="R14" s="39" t="s">
        <v>120</v>
      </c>
      <c r="S14" s="1">
        <f>COUNTIF(N$3:N$20,"蒸汽")</f>
        <v>2</v>
      </c>
      <c r="T14" s="1">
        <f t="shared" ref="T14:V14" si="9">COUNTIF(O$3:O$20,"蒸汽")</f>
        <v>1</v>
      </c>
      <c r="U14" s="1">
        <f t="shared" si="9"/>
        <v>1</v>
      </c>
      <c r="V14" s="1">
        <f t="shared" si="9"/>
        <v>0</v>
      </c>
      <c r="W14" s="1">
        <f t="shared" si="2"/>
        <v>4</v>
      </c>
    </row>
    <row r="15" spans="1:23" ht="24.75" customHeight="1" thickBot="1">
      <c r="A15" s="56"/>
      <c r="B15" s="26">
        <v>13</v>
      </c>
      <c r="C15" s="26" t="s">
        <v>30</v>
      </c>
      <c r="D15" s="26" t="s">
        <v>21</v>
      </c>
      <c r="E15" s="26" t="s">
        <v>26</v>
      </c>
      <c r="F15" s="26" t="s">
        <v>42</v>
      </c>
      <c r="G15" s="31"/>
      <c r="H15" s="31"/>
      <c r="I15" s="31"/>
      <c r="J15" s="31"/>
      <c r="K15" s="41"/>
      <c r="L15" s="42"/>
      <c r="M15" s="34"/>
      <c r="N15" s="28" t="s">
        <v>106</v>
      </c>
      <c r="O15" s="28" t="s">
        <v>115</v>
      </c>
      <c r="P15" s="28" t="s">
        <v>113</v>
      </c>
      <c r="Q15" s="29"/>
      <c r="R15" s="39" t="s">
        <v>116</v>
      </c>
      <c r="S15" s="1">
        <f>COUNTIF(N$3:N$20,"柯")</f>
        <v>1</v>
      </c>
      <c r="T15" s="1">
        <f t="shared" ref="T15:V15" si="10">COUNTIF(O$3:O$20,"柯")</f>
        <v>2</v>
      </c>
      <c r="U15" s="1">
        <f t="shared" si="10"/>
        <v>1</v>
      </c>
      <c r="V15" s="1">
        <f t="shared" si="10"/>
        <v>0</v>
      </c>
      <c r="W15" s="1">
        <f t="shared" si="2"/>
        <v>4</v>
      </c>
    </row>
    <row r="16" spans="1:23" ht="24.75" customHeight="1" thickBot="1">
      <c r="A16" s="56"/>
      <c r="B16" s="26">
        <v>14</v>
      </c>
      <c r="C16" s="26" t="s">
        <v>30</v>
      </c>
      <c r="D16" s="26" t="s">
        <v>21</v>
      </c>
      <c r="E16" s="26" t="s">
        <v>27</v>
      </c>
      <c r="F16" s="26" t="s">
        <v>122</v>
      </c>
      <c r="G16" s="30"/>
      <c r="H16" s="31"/>
      <c r="I16" s="31"/>
      <c r="J16" s="31"/>
      <c r="K16" s="41"/>
      <c r="L16" s="42"/>
      <c r="M16" s="34"/>
      <c r="N16" s="28" t="s">
        <v>113</v>
      </c>
      <c r="O16" s="28" t="s">
        <v>106</v>
      </c>
      <c r="P16" s="29" t="s">
        <v>115</v>
      </c>
      <c r="Q16" s="29"/>
      <c r="W16" s="1">
        <f>SUM(W6:W15)</f>
        <v>54</v>
      </c>
    </row>
    <row r="17" spans="1:17" ht="24.75" customHeight="1" thickBot="1">
      <c r="A17" s="56"/>
      <c r="B17" s="26">
        <v>15</v>
      </c>
      <c r="C17" s="26" t="s">
        <v>30</v>
      </c>
      <c r="D17" s="26" t="s">
        <v>21</v>
      </c>
      <c r="E17" s="26" t="s">
        <v>28</v>
      </c>
      <c r="F17" s="43" t="s">
        <v>41</v>
      </c>
      <c r="G17" s="44"/>
      <c r="H17" s="31"/>
      <c r="I17" s="31"/>
      <c r="J17" s="31"/>
      <c r="K17" s="41"/>
      <c r="L17" s="42"/>
      <c r="M17" s="34"/>
      <c r="N17" s="29" t="s">
        <v>115</v>
      </c>
      <c r="O17" s="28" t="s">
        <v>113</v>
      </c>
      <c r="P17" s="29" t="s">
        <v>106</v>
      </c>
      <c r="Q17" s="45"/>
    </row>
    <row r="18" spans="1:17" ht="24.75" customHeight="1" thickBot="1">
      <c r="A18" s="57" t="s">
        <v>18</v>
      </c>
      <c r="B18" s="46">
        <v>16</v>
      </c>
      <c r="C18" s="26" t="s">
        <v>31</v>
      </c>
      <c r="D18" s="26" t="s">
        <v>32</v>
      </c>
      <c r="E18" s="26" t="s">
        <v>26</v>
      </c>
      <c r="F18" s="47" t="s">
        <v>40</v>
      </c>
      <c r="G18" s="48"/>
      <c r="H18" s="31"/>
      <c r="I18" s="31"/>
      <c r="J18" s="31"/>
      <c r="K18" s="41"/>
      <c r="L18" s="42"/>
      <c r="M18" s="34"/>
      <c r="N18" s="29" t="s">
        <v>118</v>
      </c>
      <c r="O18" s="29" t="s">
        <v>116</v>
      </c>
      <c r="P18" s="29" t="s">
        <v>120</v>
      </c>
      <c r="Q18" s="29"/>
    </row>
    <row r="19" spans="1:17" ht="24.75" customHeight="1" thickBot="1">
      <c r="A19" s="58"/>
      <c r="B19" s="46">
        <v>17</v>
      </c>
      <c r="C19" s="26" t="s">
        <v>31</v>
      </c>
      <c r="D19" s="26" t="s">
        <v>32</v>
      </c>
      <c r="E19" s="26" t="s">
        <v>27</v>
      </c>
      <c r="F19" s="47" t="s">
        <v>45</v>
      </c>
      <c r="G19" s="49"/>
      <c r="H19" s="34"/>
      <c r="I19" s="34"/>
      <c r="J19" s="34"/>
      <c r="K19" s="41"/>
      <c r="L19" s="42"/>
      <c r="M19" s="34"/>
      <c r="N19" s="29" t="s">
        <v>120</v>
      </c>
      <c r="O19" s="29" t="s">
        <v>118</v>
      </c>
      <c r="P19" s="29" t="s">
        <v>116</v>
      </c>
      <c r="Q19" s="29"/>
    </row>
    <row r="20" spans="1:17" ht="24" customHeight="1" thickBot="1">
      <c r="A20" s="58"/>
      <c r="B20" s="46">
        <v>18</v>
      </c>
      <c r="C20" s="26" t="s">
        <v>31</v>
      </c>
      <c r="D20" s="26" t="s">
        <v>32</v>
      </c>
      <c r="E20" s="26" t="s">
        <v>28</v>
      </c>
      <c r="F20" s="26" t="s">
        <v>44</v>
      </c>
      <c r="G20" s="49"/>
      <c r="H20" s="34"/>
      <c r="I20" s="34"/>
      <c r="J20" s="34"/>
      <c r="K20" s="41"/>
      <c r="L20" s="42"/>
      <c r="M20" s="34"/>
      <c r="N20" s="29" t="s">
        <v>116</v>
      </c>
      <c r="O20" s="29" t="s">
        <v>120</v>
      </c>
      <c r="P20" s="29" t="s">
        <v>118</v>
      </c>
      <c r="Q20" s="29"/>
    </row>
    <row r="21" spans="1:17" ht="24" customHeight="1" thickBot="1">
      <c r="A21" s="58"/>
      <c r="B21" s="46">
        <v>19</v>
      </c>
      <c r="C21" s="26" t="s">
        <v>33</v>
      </c>
      <c r="D21" s="26" t="s">
        <v>21</v>
      </c>
      <c r="E21" s="26" t="s">
        <v>26</v>
      </c>
      <c r="F21" s="26" t="s">
        <v>47</v>
      </c>
      <c r="G21" s="49"/>
      <c r="H21" s="34"/>
      <c r="I21" s="34"/>
      <c r="J21" s="34"/>
      <c r="K21" s="41"/>
      <c r="L21" s="42"/>
      <c r="M21" s="34"/>
      <c r="N21" s="29"/>
      <c r="O21" s="29"/>
      <c r="P21" s="29"/>
      <c r="Q21" s="29"/>
    </row>
    <row r="22" spans="1:17" ht="23.4" customHeight="1" thickBot="1">
      <c r="A22" s="58"/>
      <c r="B22" s="46">
        <v>20</v>
      </c>
      <c r="C22" s="26" t="s">
        <v>33</v>
      </c>
      <c r="D22" s="26" t="s">
        <v>21</v>
      </c>
      <c r="E22" s="26" t="s">
        <v>27</v>
      </c>
      <c r="F22" s="26" t="s">
        <v>47</v>
      </c>
      <c r="G22" s="49"/>
      <c r="H22" s="34"/>
      <c r="I22" s="34"/>
      <c r="J22" s="34"/>
      <c r="K22" s="41"/>
      <c r="L22" s="42"/>
      <c r="M22" s="34"/>
      <c r="N22" s="29"/>
      <c r="O22" s="29"/>
      <c r="P22" s="29"/>
      <c r="Q22" s="29"/>
    </row>
    <row r="23" spans="1:17" ht="24.6" customHeight="1" thickBot="1">
      <c r="A23" s="58"/>
      <c r="B23" s="46">
        <v>21</v>
      </c>
      <c r="C23" s="26" t="s">
        <v>33</v>
      </c>
      <c r="D23" s="26" t="s">
        <v>21</v>
      </c>
      <c r="E23" s="26" t="s">
        <v>28</v>
      </c>
      <c r="F23" s="26" t="s">
        <v>48</v>
      </c>
      <c r="G23" s="49"/>
      <c r="H23" s="34"/>
      <c r="I23" s="34"/>
      <c r="J23" s="34"/>
      <c r="K23" s="41"/>
      <c r="L23" s="42"/>
      <c r="M23" s="34"/>
      <c r="N23" s="29"/>
      <c r="O23" s="29"/>
      <c r="P23" s="29"/>
      <c r="Q23" s="29"/>
    </row>
    <row r="24" spans="1:17" ht="23.25" customHeight="1" thickBot="1">
      <c r="A24" s="58"/>
      <c r="B24" s="46">
        <v>22</v>
      </c>
      <c r="C24" s="26" t="s">
        <v>50</v>
      </c>
      <c r="D24" s="26" t="s">
        <v>32</v>
      </c>
      <c r="E24" s="26" t="s">
        <v>26</v>
      </c>
      <c r="F24" s="26" t="s">
        <v>53</v>
      </c>
      <c r="G24" s="49"/>
      <c r="H24" s="34"/>
      <c r="I24" s="34"/>
      <c r="J24" s="34"/>
      <c r="K24" s="41"/>
      <c r="L24" s="42"/>
      <c r="M24" s="34"/>
      <c r="N24" s="29"/>
      <c r="O24" s="29"/>
      <c r="P24" s="29"/>
      <c r="Q24" s="29"/>
    </row>
    <row r="25" spans="1:17" ht="24" customHeight="1" thickBot="1">
      <c r="A25" s="58"/>
      <c r="B25" s="46">
        <v>23</v>
      </c>
      <c r="C25" s="26" t="s">
        <v>50</v>
      </c>
      <c r="D25" s="26" t="s">
        <v>32</v>
      </c>
      <c r="E25" s="26" t="s">
        <v>27</v>
      </c>
      <c r="F25" s="43" t="s">
        <v>46</v>
      </c>
      <c r="G25" s="49"/>
      <c r="H25" s="34"/>
      <c r="I25" s="34"/>
      <c r="J25" s="34"/>
      <c r="K25" s="41"/>
      <c r="L25" s="42"/>
      <c r="M25" s="34"/>
      <c r="N25" s="29"/>
      <c r="O25" s="29"/>
      <c r="P25" s="29"/>
      <c r="Q25" s="29"/>
    </row>
    <row r="26" spans="1:17" ht="27" customHeight="1" thickBot="1">
      <c r="A26" s="59"/>
      <c r="B26" s="46">
        <v>24</v>
      </c>
      <c r="C26" s="26" t="s">
        <v>50</v>
      </c>
      <c r="D26" s="26" t="s">
        <v>32</v>
      </c>
      <c r="E26" s="26" t="s">
        <v>28</v>
      </c>
      <c r="F26" s="47" t="s">
        <v>49</v>
      </c>
      <c r="G26" s="49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21" customHeight="1" thickBot="1">
      <c r="A27" s="59"/>
      <c r="B27" s="46">
        <v>25</v>
      </c>
      <c r="C27" s="26" t="s">
        <v>55</v>
      </c>
      <c r="D27" s="26" t="s">
        <v>56</v>
      </c>
      <c r="E27" s="26" t="s">
        <v>26</v>
      </c>
      <c r="F27" s="47" t="s">
        <v>52</v>
      </c>
      <c r="G27" s="49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20.25" customHeight="1" thickBot="1">
      <c r="A28" s="59"/>
      <c r="B28" s="46">
        <v>26</v>
      </c>
      <c r="C28" s="26" t="s">
        <v>55</v>
      </c>
      <c r="D28" s="26" t="s">
        <v>56</v>
      </c>
      <c r="E28" s="26" t="s">
        <v>27</v>
      </c>
      <c r="F28" s="47" t="s">
        <v>51</v>
      </c>
      <c r="G28" s="49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0.25" customHeight="1" thickBot="1">
      <c r="A29" s="59"/>
      <c r="B29" s="46">
        <v>27</v>
      </c>
      <c r="C29" s="26" t="s">
        <v>60</v>
      </c>
      <c r="D29" s="26" t="s">
        <v>61</v>
      </c>
      <c r="E29" s="26" t="s">
        <v>26</v>
      </c>
      <c r="F29" s="47" t="s">
        <v>57</v>
      </c>
      <c r="G29" s="49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20.25" customHeight="1" thickBot="1">
      <c r="A30" s="60"/>
      <c r="B30" s="46">
        <v>28</v>
      </c>
      <c r="C30" s="26" t="s">
        <v>60</v>
      </c>
      <c r="D30" s="26" t="s">
        <v>61</v>
      </c>
      <c r="E30" s="26" t="s">
        <v>27</v>
      </c>
      <c r="F30" s="47" t="s">
        <v>54</v>
      </c>
      <c r="G30" s="49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9.5" customHeight="1" thickBot="1">
      <c r="B31" s="50" t="s">
        <v>22</v>
      </c>
      <c r="C31" s="51"/>
      <c r="E31" s="51"/>
    </row>
    <row r="32" spans="1:17" ht="15.75" customHeight="1" thickBot="1">
      <c r="B32" s="50" t="s">
        <v>23</v>
      </c>
      <c r="C32" s="51"/>
    </row>
    <row r="33" spans="2:3" ht="15.75" customHeight="1" thickBot="1">
      <c r="B33" s="50" t="s">
        <v>24</v>
      </c>
      <c r="C33" s="51"/>
    </row>
    <row r="34" spans="2:3" ht="15.75" customHeight="1"/>
    <row r="35" spans="2:3" ht="15.75" customHeight="1"/>
    <row r="36" spans="2:3" ht="15.75" customHeight="1"/>
    <row r="37" spans="2:3" ht="15.75" customHeight="1"/>
    <row r="38" spans="2:3" ht="15.75" customHeight="1"/>
    <row r="39" spans="2:3" ht="15.75" customHeight="1"/>
    <row r="40" spans="2:3" ht="15.75" customHeight="1"/>
    <row r="41" spans="2:3" ht="15.75" customHeight="1"/>
    <row r="42" spans="2:3" ht="15.75" customHeight="1"/>
    <row r="43" spans="2:3" ht="15.75" customHeight="1"/>
    <row r="44" spans="2:3" ht="15.75" customHeight="1"/>
    <row r="45" spans="2:3" ht="15.75" customHeight="1"/>
    <row r="46" spans="2:3" ht="15.75" customHeight="1"/>
    <row r="47" spans="2:3" ht="15.75" customHeight="1"/>
    <row r="48" spans="2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">
    <mergeCell ref="A1:M1"/>
    <mergeCell ref="A3:A17"/>
    <mergeCell ref="A18:A30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3"/>
  <sheetViews>
    <sheetView tabSelected="1" zoomScale="70" zoomScaleNormal="70" workbookViewId="0">
      <selection activeCell="E25" sqref="E25"/>
    </sheetView>
  </sheetViews>
  <sheetFormatPr defaultColWidth="11.19921875" defaultRowHeight="15.6"/>
  <cols>
    <col min="1" max="1" width="7.69921875" style="1" bestFit="1" customWidth="1"/>
    <col min="2" max="2" width="6.296875" style="1" bestFit="1" customWidth="1"/>
    <col min="3" max="3" width="10" style="1" bestFit="1" customWidth="1"/>
    <col min="4" max="4" width="6.69921875" style="1" bestFit="1" customWidth="1"/>
    <col min="5" max="5" width="16.5" style="1" bestFit="1" customWidth="1"/>
    <col min="6" max="6" width="30.296875" style="1" bestFit="1" customWidth="1"/>
    <col min="7" max="9" width="7.296875" style="1" bestFit="1" customWidth="1"/>
    <col min="10" max="10" width="7.5" style="1" customWidth="1"/>
    <col min="11" max="13" width="6.296875" style="1" bestFit="1" customWidth="1"/>
    <col min="14" max="14" width="105.69921875" style="1" customWidth="1"/>
    <col min="15" max="23" width="8.69921875" style="1" customWidth="1"/>
    <col min="24" max="16384" width="11.19921875" style="1"/>
  </cols>
  <sheetData>
    <row r="1" spans="1:14" ht="50.25" customHeight="1" thickBot="1">
      <c r="A1" s="61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4" ht="24.75" customHeight="1" thickBo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10</v>
      </c>
      <c r="L2" s="5" t="s">
        <v>11</v>
      </c>
      <c r="M2" s="4" t="s">
        <v>12</v>
      </c>
    </row>
    <row r="3" spans="1:14" ht="24.75" customHeight="1" thickBot="1">
      <c r="A3" s="64" t="s">
        <v>17</v>
      </c>
      <c r="B3" s="2">
        <v>1</v>
      </c>
      <c r="C3" s="6" t="s">
        <v>63</v>
      </c>
      <c r="D3" s="7" t="s">
        <v>64</v>
      </c>
      <c r="E3" s="7" t="s">
        <v>65</v>
      </c>
      <c r="F3" s="22" t="s">
        <v>100</v>
      </c>
      <c r="G3" s="9"/>
      <c r="H3" s="9"/>
      <c r="I3" s="9"/>
      <c r="J3" s="9"/>
      <c r="K3" s="10"/>
      <c r="L3" s="11"/>
      <c r="M3" s="12"/>
      <c r="N3" s="13"/>
    </row>
    <row r="4" spans="1:14" ht="24.75" customHeight="1" thickBot="1">
      <c r="A4" s="65"/>
      <c r="B4" s="2">
        <v>2</v>
      </c>
      <c r="C4" s="6" t="s">
        <v>63</v>
      </c>
      <c r="D4" s="7" t="s">
        <v>64</v>
      </c>
      <c r="E4" s="7" t="s">
        <v>67</v>
      </c>
      <c r="F4" s="23" t="s">
        <v>66</v>
      </c>
      <c r="G4" s="9"/>
      <c r="H4" s="9"/>
      <c r="I4" s="9"/>
      <c r="J4" s="9"/>
      <c r="K4" s="10"/>
      <c r="L4" s="11"/>
      <c r="M4" s="12"/>
      <c r="N4" s="14"/>
    </row>
    <row r="5" spans="1:14" ht="24.75" customHeight="1" thickBot="1">
      <c r="A5" s="65"/>
      <c r="B5" s="2">
        <v>3</v>
      </c>
      <c r="C5" s="6" t="s">
        <v>63</v>
      </c>
      <c r="D5" s="7" t="s">
        <v>64</v>
      </c>
      <c r="E5" s="7" t="s">
        <v>69</v>
      </c>
      <c r="F5" s="8" t="s">
        <v>70</v>
      </c>
      <c r="G5" s="9"/>
      <c r="H5" s="9"/>
      <c r="I5" s="9"/>
      <c r="J5" s="9"/>
      <c r="K5" s="10"/>
      <c r="L5" s="11"/>
      <c r="M5" s="12"/>
      <c r="N5" s="14"/>
    </row>
    <row r="6" spans="1:14" ht="24.75" customHeight="1" thickBot="1">
      <c r="A6" s="65"/>
      <c r="B6" s="2">
        <v>4</v>
      </c>
      <c r="C6" s="6" t="s">
        <v>71</v>
      </c>
      <c r="D6" s="7" t="s">
        <v>72</v>
      </c>
      <c r="E6" s="7" t="s">
        <v>65</v>
      </c>
      <c r="F6" s="8" t="s">
        <v>73</v>
      </c>
      <c r="G6" s="9"/>
      <c r="H6" s="9"/>
      <c r="I6" s="9"/>
      <c r="J6" s="9"/>
      <c r="K6" s="10"/>
      <c r="L6" s="11"/>
      <c r="M6" s="12"/>
      <c r="N6" s="14"/>
    </row>
    <row r="7" spans="1:14" ht="24.75" customHeight="1" thickBot="1">
      <c r="A7" s="65"/>
      <c r="B7" s="2">
        <v>5</v>
      </c>
      <c r="C7" s="6" t="s">
        <v>71</v>
      </c>
      <c r="D7" s="7" t="s">
        <v>72</v>
      </c>
      <c r="E7" s="7" t="s">
        <v>67</v>
      </c>
      <c r="F7" s="8" t="s">
        <v>81</v>
      </c>
      <c r="G7" s="9"/>
      <c r="H7" s="9"/>
      <c r="I7" s="9"/>
      <c r="J7" s="9"/>
      <c r="K7" s="10"/>
      <c r="L7" s="11"/>
      <c r="M7" s="12"/>
      <c r="N7" s="14"/>
    </row>
    <row r="8" spans="1:14" ht="24.75" customHeight="1" thickBot="1">
      <c r="A8" s="65"/>
      <c r="B8" s="2">
        <v>6</v>
      </c>
      <c r="C8" s="6" t="s">
        <v>71</v>
      </c>
      <c r="D8" s="7" t="s">
        <v>72</v>
      </c>
      <c r="E8" s="7" t="s">
        <v>69</v>
      </c>
      <c r="F8" s="8" t="s">
        <v>68</v>
      </c>
      <c r="G8" s="9"/>
      <c r="H8" s="9"/>
      <c r="I8" s="9"/>
      <c r="J8" s="9"/>
      <c r="K8" s="10"/>
      <c r="L8" s="11"/>
      <c r="M8" s="12"/>
      <c r="N8" s="14"/>
    </row>
    <row r="9" spans="1:14" ht="24.75" customHeight="1" thickBot="1">
      <c r="A9" s="65"/>
      <c r="B9" s="2">
        <v>7</v>
      </c>
      <c r="C9" s="6" t="s">
        <v>75</v>
      </c>
      <c r="D9" s="7" t="s">
        <v>76</v>
      </c>
      <c r="E9" s="7" t="s">
        <v>65</v>
      </c>
      <c r="F9" s="8" t="s">
        <v>101</v>
      </c>
      <c r="G9" s="9"/>
      <c r="H9" s="9"/>
      <c r="I9" s="9"/>
      <c r="J9" s="9"/>
      <c r="K9" s="10"/>
      <c r="L9" s="11"/>
      <c r="M9" s="12"/>
      <c r="N9" s="14"/>
    </row>
    <row r="10" spans="1:14" ht="24.75" customHeight="1" thickBot="1">
      <c r="A10" s="65"/>
      <c r="B10" s="2">
        <v>8</v>
      </c>
      <c r="C10" s="6" t="s">
        <v>75</v>
      </c>
      <c r="D10" s="7" t="s">
        <v>76</v>
      </c>
      <c r="E10" s="7" t="s">
        <v>67</v>
      </c>
      <c r="F10" s="8" t="s">
        <v>77</v>
      </c>
      <c r="G10" s="9"/>
      <c r="H10" s="9"/>
      <c r="I10" s="9"/>
      <c r="J10" s="9"/>
      <c r="K10" s="10"/>
      <c r="L10" s="11"/>
      <c r="M10" s="12"/>
    </row>
    <row r="11" spans="1:14" ht="24.75" customHeight="1" thickBot="1">
      <c r="A11" s="65"/>
      <c r="B11" s="2">
        <v>9</v>
      </c>
      <c r="C11" s="6" t="s">
        <v>75</v>
      </c>
      <c r="D11" s="7" t="s">
        <v>76</v>
      </c>
      <c r="E11" s="7" t="s">
        <v>69</v>
      </c>
      <c r="F11" s="8" t="s">
        <v>78</v>
      </c>
      <c r="G11" s="9"/>
      <c r="H11" s="9"/>
      <c r="I11" s="9"/>
      <c r="J11" s="9"/>
      <c r="K11" s="15"/>
      <c r="L11" s="16"/>
      <c r="M11" s="12"/>
    </row>
    <row r="12" spans="1:14" ht="24.75" customHeight="1" thickBot="1">
      <c r="A12" s="65"/>
      <c r="B12" s="2">
        <v>10</v>
      </c>
      <c r="C12" s="6" t="s">
        <v>79</v>
      </c>
      <c r="D12" s="7" t="s">
        <v>80</v>
      </c>
      <c r="E12" s="7" t="s">
        <v>65</v>
      </c>
      <c r="F12" s="8" t="s">
        <v>74</v>
      </c>
      <c r="G12" s="9"/>
      <c r="H12" s="9"/>
      <c r="I12" s="9"/>
      <c r="J12" s="9"/>
      <c r="K12" s="15"/>
      <c r="L12" s="16"/>
      <c r="M12" s="12"/>
    </row>
    <row r="13" spans="1:14" ht="24.75" customHeight="1" thickBot="1">
      <c r="A13" s="65"/>
      <c r="B13" s="2">
        <v>11</v>
      </c>
      <c r="C13" s="6" t="s">
        <v>79</v>
      </c>
      <c r="D13" s="7" t="s">
        <v>80</v>
      </c>
      <c r="E13" s="7" t="s">
        <v>67</v>
      </c>
      <c r="F13" s="8" t="s">
        <v>82</v>
      </c>
      <c r="G13" s="9"/>
      <c r="H13" s="9"/>
      <c r="I13" s="9"/>
      <c r="J13" s="9"/>
      <c r="K13" s="15"/>
      <c r="L13" s="16"/>
      <c r="M13" s="12"/>
    </row>
    <row r="14" spans="1:14" ht="24.75" customHeight="1" thickBot="1">
      <c r="A14" s="65"/>
      <c r="B14" s="2">
        <v>12</v>
      </c>
      <c r="C14" s="6" t="s">
        <v>79</v>
      </c>
      <c r="D14" s="7" t="s">
        <v>80</v>
      </c>
      <c r="E14" s="7" t="s">
        <v>69</v>
      </c>
      <c r="F14" s="8" t="s">
        <v>102</v>
      </c>
      <c r="G14" s="9"/>
      <c r="H14" s="9"/>
      <c r="I14" s="9"/>
      <c r="J14" s="9"/>
      <c r="K14" s="15"/>
      <c r="L14" s="16"/>
      <c r="M14" s="12"/>
    </row>
    <row r="15" spans="1:14" ht="24.75" customHeight="1" thickBot="1">
      <c r="A15" s="65"/>
      <c r="B15" s="2">
        <v>13</v>
      </c>
      <c r="C15" s="6" t="s">
        <v>83</v>
      </c>
      <c r="D15" s="7" t="s">
        <v>76</v>
      </c>
      <c r="E15" s="7" t="s">
        <v>65</v>
      </c>
      <c r="F15" s="8" t="s">
        <v>84</v>
      </c>
      <c r="G15" s="9"/>
      <c r="H15" s="9"/>
      <c r="I15" s="9"/>
      <c r="J15" s="9"/>
      <c r="K15" s="15"/>
      <c r="L15" s="16"/>
      <c r="M15" s="12"/>
    </row>
    <row r="16" spans="1:14" ht="24.75" customHeight="1" thickBot="1">
      <c r="A16" s="65"/>
      <c r="B16" s="2">
        <v>14</v>
      </c>
      <c r="C16" s="6" t="s">
        <v>83</v>
      </c>
      <c r="D16" s="7" t="s">
        <v>76</v>
      </c>
      <c r="E16" s="7" t="s">
        <v>67</v>
      </c>
      <c r="F16" s="8" t="s">
        <v>103</v>
      </c>
      <c r="G16" s="9"/>
      <c r="H16" s="9"/>
      <c r="I16" s="9"/>
      <c r="J16" s="9"/>
      <c r="K16" s="15"/>
      <c r="L16" s="16"/>
      <c r="M16" s="12"/>
    </row>
    <row r="17" spans="1:13" ht="18.600000000000001" thickBot="1">
      <c r="A17" s="66"/>
      <c r="B17" s="2">
        <v>15</v>
      </c>
      <c r="C17" s="6" t="s">
        <v>83</v>
      </c>
      <c r="D17" s="7" t="s">
        <v>76</v>
      </c>
      <c r="E17" s="7" t="s">
        <v>69</v>
      </c>
      <c r="F17" s="8" t="s">
        <v>85</v>
      </c>
      <c r="G17" s="9"/>
      <c r="H17" s="9"/>
      <c r="I17" s="9"/>
      <c r="J17" s="9"/>
      <c r="K17" s="15"/>
      <c r="L17" s="16"/>
      <c r="M17" s="12"/>
    </row>
    <row r="18" spans="1:13" ht="24.75" customHeight="1" thickBot="1">
      <c r="A18" s="64" t="s">
        <v>86</v>
      </c>
      <c r="B18" s="2">
        <v>16</v>
      </c>
      <c r="C18" s="6" t="s">
        <v>87</v>
      </c>
      <c r="D18" s="7" t="s">
        <v>80</v>
      </c>
      <c r="E18" s="7" t="s">
        <v>65</v>
      </c>
      <c r="F18" s="8" t="s">
        <v>88</v>
      </c>
      <c r="G18" s="9"/>
      <c r="H18" s="9"/>
      <c r="I18" s="9"/>
      <c r="J18" s="9"/>
      <c r="K18" s="15"/>
      <c r="L18" s="16"/>
      <c r="M18" s="12"/>
    </row>
    <row r="19" spans="1:13" ht="24.75" customHeight="1" thickBot="1">
      <c r="A19" s="65"/>
      <c r="B19" s="2">
        <v>17</v>
      </c>
      <c r="C19" s="6" t="s">
        <v>87</v>
      </c>
      <c r="D19" s="7" t="s">
        <v>80</v>
      </c>
      <c r="E19" s="7" t="s">
        <v>67</v>
      </c>
      <c r="F19" s="8" t="s">
        <v>89</v>
      </c>
      <c r="G19" s="9"/>
      <c r="H19" s="9"/>
      <c r="I19" s="9"/>
      <c r="J19" s="9"/>
      <c r="K19" s="15"/>
      <c r="L19" s="16"/>
      <c r="M19" s="12"/>
    </row>
    <row r="20" spans="1:13" ht="24.75" customHeight="1" thickBot="1">
      <c r="A20" s="65"/>
      <c r="B20" s="2">
        <v>18</v>
      </c>
      <c r="C20" s="6" t="s">
        <v>87</v>
      </c>
      <c r="D20" s="7" t="s">
        <v>80</v>
      </c>
      <c r="E20" s="7" t="s">
        <v>90</v>
      </c>
      <c r="F20" s="8" t="s">
        <v>91</v>
      </c>
      <c r="G20" s="9"/>
      <c r="H20" s="9"/>
      <c r="I20" s="9"/>
      <c r="J20" s="9"/>
      <c r="K20" s="15"/>
      <c r="L20" s="16"/>
      <c r="M20" s="12"/>
    </row>
    <row r="21" spans="1:13" ht="24.75" customHeight="1" thickBot="1">
      <c r="A21" s="65"/>
      <c r="B21" s="2">
        <v>19</v>
      </c>
      <c r="C21" s="6" t="s">
        <v>92</v>
      </c>
      <c r="D21" s="7" t="s">
        <v>93</v>
      </c>
      <c r="E21" s="7" t="s">
        <v>65</v>
      </c>
      <c r="F21" s="8" t="s">
        <v>94</v>
      </c>
      <c r="G21" s="9"/>
      <c r="H21" s="9"/>
      <c r="I21" s="9"/>
      <c r="J21" s="9"/>
      <c r="K21" s="15"/>
      <c r="L21" s="16"/>
      <c r="M21" s="12"/>
    </row>
    <row r="22" spans="1:13" ht="24.75" customHeight="1" thickBot="1">
      <c r="A22" s="65"/>
      <c r="B22" s="2">
        <v>20</v>
      </c>
      <c r="C22" s="6" t="s">
        <v>92</v>
      </c>
      <c r="D22" s="7" t="s">
        <v>93</v>
      </c>
      <c r="E22" s="7" t="s">
        <v>67</v>
      </c>
      <c r="F22" s="8" t="s">
        <v>95</v>
      </c>
      <c r="G22" s="9"/>
      <c r="H22" s="9"/>
      <c r="I22" s="9"/>
      <c r="J22" s="9"/>
      <c r="K22" s="15"/>
      <c r="L22" s="16"/>
      <c r="M22" s="12"/>
    </row>
    <row r="23" spans="1:13" ht="24.75" customHeight="1" thickBot="1">
      <c r="A23" s="65"/>
      <c r="B23" s="2">
        <v>21</v>
      </c>
      <c r="C23" s="6" t="s">
        <v>92</v>
      </c>
      <c r="D23" s="7" t="s">
        <v>93</v>
      </c>
      <c r="E23" s="7" t="s">
        <v>69</v>
      </c>
      <c r="F23" s="8" t="s">
        <v>96</v>
      </c>
      <c r="G23" s="9"/>
      <c r="H23" s="9"/>
      <c r="I23" s="9"/>
      <c r="J23" s="9"/>
      <c r="K23" s="15"/>
      <c r="L23" s="16"/>
      <c r="M23" s="12"/>
    </row>
    <row r="24" spans="1:13" ht="24.75" customHeight="1" thickBot="1">
      <c r="A24" s="65"/>
      <c r="B24" s="2">
        <v>22</v>
      </c>
      <c r="C24" s="6" t="s">
        <v>97</v>
      </c>
      <c r="D24" s="7" t="s">
        <v>64</v>
      </c>
      <c r="E24" s="7" t="s">
        <v>65</v>
      </c>
      <c r="F24" s="8" t="s">
        <v>98</v>
      </c>
      <c r="G24" s="9"/>
      <c r="H24" s="9"/>
      <c r="I24" s="17"/>
      <c r="J24" s="9"/>
      <c r="K24" s="15"/>
      <c r="L24" s="16"/>
      <c r="M24" s="12"/>
    </row>
    <row r="25" spans="1:13" ht="24" customHeight="1" thickBot="1">
      <c r="A25" s="66"/>
      <c r="B25" s="2">
        <v>23</v>
      </c>
      <c r="C25" s="6" t="s">
        <v>97</v>
      </c>
      <c r="D25" s="7" t="s">
        <v>64</v>
      </c>
      <c r="E25" s="7" t="s">
        <v>67</v>
      </c>
      <c r="F25" s="8" t="s">
        <v>99</v>
      </c>
      <c r="G25" s="9"/>
      <c r="H25" s="9"/>
      <c r="I25" s="17"/>
      <c r="J25" s="9"/>
      <c r="K25" s="15"/>
      <c r="L25" s="16"/>
      <c r="M25" s="12"/>
    </row>
    <row r="26" spans="1:13" ht="15.75" customHeight="1" thickBot="1">
      <c r="B26" s="18"/>
      <c r="C26" s="19"/>
      <c r="M26" s="14"/>
    </row>
    <row r="27" spans="1:13" ht="15.75" customHeight="1" thickBot="1">
      <c r="B27" s="20" t="s">
        <v>22</v>
      </c>
      <c r="C27" s="21"/>
      <c r="M27" s="14"/>
    </row>
    <row r="28" spans="1:13" ht="15.75" customHeight="1" thickBot="1">
      <c r="B28" s="20" t="s">
        <v>23</v>
      </c>
      <c r="C28" s="21"/>
    </row>
    <row r="29" spans="1:13" ht="15.75" customHeight="1" thickBot="1">
      <c r="B29" s="20" t="s">
        <v>24</v>
      </c>
      <c r="C29" s="21"/>
    </row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">
    <mergeCell ref="A1:M1"/>
    <mergeCell ref="A3:A17"/>
    <mergeCell ref="A18:A25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男排正確版</vt:lpstr>
      <vt:lpstr>女排正確版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0P00</cp:lastModifiedBy>
  <cp:revision/>
  <dcterms:created xsi:type="dcterms:W3CDTF">2023-04-06T06:58:01Z</dcterms:created>
  <dcterms:modified xsi:type="dcterms:W3CDTF">2024-03-14T06:51:24Z</dcterms:modified>
  <cp:category/>
  <cp:contentStatus/>
</cp:coreProperties>
</file>